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fmelle\Downloads\"/>
    </mc:Choice>
  </mc:AlternateContent>
  <xr:revisionPtr revIDLastSave="0" documentId="13_ncr:1_{12B9D121-180B-415B-9AA0-28AB973A1228}" xr6:coauthVersionLast="47" xr6:coauthVersionMax="47" xr10:uidLastSave="{00000000-0000-0000-0000-000000000000}"/>
  <bookViews>
    <workbookView xWindow="-4800" yWindow="-16320" windowWidth="29040" windowHeight="15840" xr2:uid="{00000000-000D-0000-FFFF-FFFF00000000}"/>
  </bookViews>
  <sheets>
    <sheet name="Simulateur" sheetId="5" r:id="rId1"/>
    <sheet name="Simulateur détaillé" sheetId="1" state="hidden" r:id="rId2"/>
    <sheet name="Simulateur Light 2" sheetId="4"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1" l="1"/>
  <c r="A28" i="5"/>
  <c r="D28" i="5"/>
  <c r="C21" i="5"/>
  <c r="C20" i="5"/>
  <c r="E6" i="5"/>
  <c r="A27" i="5"/>
  <c r="A26" i="5"/>
  <c r="B27" i="4"/>
  <c r="E27" i="4" s="1"/>
  <c r="B26" i="4"/>
  <c r="E26" i="4" s="1"/>
  <c r="B25" i="4"/>
  <c r="E25" i="4" s="1"/>
  <c r="D21" i="4"/>
  <c r="F5" i="4"/>
  <c r="E24" i="4" l="1"/>
  <c r="C22" i="5"/>
  <c r="D25" i="5" s="1"/>
  <c r="D27" i="5"/>
  <c r="E28" i="4"/>
  <c r="D6" i="1"/>
  <c r="E9" i="1" s="1"/>
  <c r="D26" i="5" l="1"/>
  <c r="G21" i="5" s="1"/>
  <c r="B12" i="1"/>
  <c r="E12" i="1" s="1"/>
  <c r="B11" i="1"/>
  <c r="E11" i="1" l="1"/>
  <c r="D29" i="5"/>
  <c r="E9" i="5" s="1"/>
  <c r="E12" i="5" s="1"/>
  <c r="G25" i="5"/>
  <c r="G24" i="5"/>
  <c r="G23" i="5"/>
  <c r="G22" i="5"/>
  <c r="E10" i="1"/>
  <c r="H5" i="1" l="1"/>
  <c r="H9" i="1" s="1"/>
  <c r="E13" i="1"/>
  <c r="H6" i="1" l="1"/>
  <c r="H7" i="1"/>
  <c r="H8" i="1"/>
</calcChain>
</file>

<file path=xl/sharedStrings.xml><?xml version="1.0" encoding="utf-8"?>
<sst xmlns="http://schemas.openxmlformats.org/spreadsheetml/2006/main" count="62" uniqueCount="28">
  <si>
    <t>De</t>
  </si>
  <si>
    <t>à</t>
  </si>
  <si>
    <t>12 mois (1 an)</t>
  </si>
  <si>
    <t>24 mois (2 ans)</t>
  </si>
  <si>
    <t>36 mois (3 ans)</t>
  </si>
  <si>
    <t>48 mois (4 ans)</t>
  </si>
  <si>
    <t>60 mois (5 ans)</t>
  </si>
  <si>
    <t>Tranches PEE</t>
  </si>
  <si>
    <t>CUMUL avec abondement</t>
  </si>
  <si>
    <t>CUMUL par an</t>
  </si>
  <si>
    <t>Cumul versements par an</t>
  </si>
  <si>
    <t>Versements mensuel</t>
  </si>
  <si>
    <r>
      <rPr>
        <sz val="11"/>
        <color theme="1"/>
        <rFont val="Calibri"/>
        <family val="2"/>
        <scheme val="minor"/>
      </rPr>
      <t xml:space="preserve">&lt;-- </t>
    </r>
    <r>
      <rPr>
        <i/>
        <sz val="11"/>
        <color theme="1"/>
        <rFont val="Calibri"/>
        <family val="2"/>
        <scheme val="minor"/>
      </rPr>
      <t xml:space="preserve">Saisir la valeur </t>
    </r>
  </si>
  <si>
    <t>Calcul automatique, abondement jusque 5400 € annuel</t>
  </si>
  <si>
    <t>Taux abondement</t>
  </si>
  <si>
    <t>Montant avec abondement</t>
  </si>
  <si>
    <t>Ces calculs sont des estimations basées sur une valeur d'actions constante dans le temps</t>
  </si>
  <si>
    <t>Versement Exceptionnel</t>
  </si>
  <si>
    <t>SIMULATEUR ABONDEMENT PEE GROUPE BOUYGUES</t>
  </si>
  <si>
    <t>Versement mensuel sur Paye</t>
  </si>
  <si>
    <t>TOTAL versement annuels</t>
  </si>
  <si>
    <t>+ Abondement Bouygues</t>
  </si>
  <si>
    <t>= Mon épargne</t>
  </si>
  <si>
    <t>Prélévement mensuel sur Paye</t>
  </si>
  <si>
    <t>Montant de l'abondement</t>
  </si>
  <si>
    <t>Mes versements annuels</t>
  </si>
  <si>
    <t>Abondement BOUYGUES</t>
  </si>
  <si>
    <t>Bloqué 5 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</si>
</sst>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40C]_-;\-* #,##0.00\ [$€-40C]_-;_-* &quot;-&quot;??\ [$€-40C]_-;_-@_-"/>
    <numFmt numFmtId="165" formatCode="#,##0\ &quot;€&quot;"/>
    <numFmt numFmtId="166" formatCode="_-* #,##0\ [$€-40C]_-;\-* #,##0\ [$€-40C]_-;_-* &quot;-&quot;\ [$€-40C]_-;_-@_-"/>
  </numFmts>
  <fonts count="5"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theme="7"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68">
    <xf numFmtId="0" fontId="0" fillId="0" borderId="0" xfId="0"/>
    <xf numFmtId="0" fontId="0" fillId="0" borderId="1" xfId="0" applyBorder="1" applyAlignment="1">
      <alignment horizontal="center" vertical="center"/>
    </xf>
    <xf numFmtId="0" fontId="0" fillId="0" borderId="1" xfId="0" applyBorder="1" applyAlignment="1">
      <alignment horizontal="center" vertical="center"/>
    </xf>
    <xf numFmtId="165" fontId="0" fillId="0" borderId="1" xfId="0" applyNumberFormat="1" applyBorder="1" applyAlignment="1">
      <alignment horizontal="center" vertical="center"/>
    </xf>
    <xf numFmtId="0" fontId="0" fillId="0" borderId="0" xfId="0" applyAlignment="1">
      <alignment horizontal="center" vertical="center"/>
    </xf>
    <xf numFmtId="164" fontId="0" fillId="3" borderId="1" xfId="0" applyNumberFormat="1" applyFill="1" applyBorder="1" applyAlignment="1">
      <alignment horizontal="center" vertical="center"/>
    </xf>
    <xf numFmtId="164" fontId="0" fillId="0" borderId="1" xfId="0" applyNumberFormat="1" applyBorder="1" applyAlignment="1">
      <alignment horizontal="center" vertical="center"/>
    </xf>
    <xf numFmtId="9" fontId="0" fillId="0" borderId="1" xfId="1" applyFont="1" applyBorder="1" applyAlignment="1">
      <alignment horizontal="center" vertical="center"/>
    </xf>
    <xf numFmtId="164" fontId="2" fillId="0" borderId="1" xfId="0" applyNumberFormat="1" applyFont="1" applyFill="1" applyBorder="1" applyAlignment="1">
      <alignment horizontal="center" vertical="center"/>
    </xf>
    <xf numFmtId="164" fontId="0" fillId="2" borderId="1" xfId="0" applyNumberForma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164" fontId="0" fillId="3" borderId="1" xfId="0" applyNumberFormat="1" applyFill="1" applyBorder="1" applyAlignment="1" applyProtection="1">
      <alignment horizontal="center" vertical="center"/>
      <protection locked="0"/>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2" fillId="4" borderId="1" xfId="0" applyNumberFormat="1" applyFont="1" applyFill="1" applyBorder="1" applyAlignment="1">
      <alignment horizontal="center" vertical="center"/>
    </xf>
    <xf numFmtId="0" fontId="3" fillId="0" borderId="0" xfId="0" applyFont="1" applyAlignment="1">
      <alignment horizontal="center" vertical="center"/>
    </xf>
    <xf numFmtId="0" fontId="0" fillId="6" borderId="0" xfId="0" applyFill="1" applyBorder="1" applyAlignment="1">
      <alignment horizontal="center" vertical="center"/>
    </xf>
    <xf numFmtId="164" fontId="0" fillId="6" borderId="0" xfId="0" applyNumberFormat="1" applyFill="1" applyBorder="1" applyAlignment="1" applyProtection="1">
      <alignment horizontal="center" vertical="center"/>
      <protection locked="0"/>
    </xf>
    <xf numFmtId="0" fontId="3" fillId="6" borderId="0" xfId="0" applyFont="1" applyFill="1" applyBorder="1" applyAlignment="1">
      <alignment horizontal="left" vertical="center"/>
    </xf>
    <xf numFmtId="0" fontId="2" fillId="6" borderId="0" xfId="0" applyFont="1" applyFill="1" applyBorder="1" applyAlignment="1">
      <alignment horizontal="center" vertical="center"/>
    </xf>
    <xf numFmtId="164" fontId="0" fillId="6" borderId="8" xfId="0" applyNumberFormat="1" applyFill="1" applyBorder="1" applyAlignment="1" applyProtection="1">
      <alignment horizontal="center" vertical="center"/>
      <protection locked="0"/>
    </xf>
    <xf numFmtId="164" fontId="0" fillId="6" borderId="8" xfId="0" applyNumberFormat="1" applyFill="1" applyBorder="1" applyAlignment="1">
      <alignment horizontal="center" vertical="center"/>
    </xf>
    <xf numFmtId="0" fontId="2" fillId="6" borderId="0" xfId="0" quotePrefix="1" applyFont="1" applyFill="1" applyBorder="1" applyAlignment="1">
      <alignment vertical="center"/>
    </xf>
    <xf numFmtId="0" fontId="4" fillId="5" borderId="0" xfId="0" applyFont="1" applyFill="1" applyBorder="1" applyAlignment="1">
      <alignment horizontal="center" vertical="center"/>
    </xf>
    <xf numFmtId="0" fontId="2" fillId="6" borderId="0" xfId="0" quotePrefix="1" applyFont="1" applyFill="1" applyBorder="1" applyAlignment="1">
      <alignment horizontal="center" vertical="center"/>
    </xf>
    <xf numFmtId="0" fontId="0" fillId="6" borderId="17" xfId="0" applyFill="1" applyBorder="1" applyAlignment="1">
      <alignment horizontal="center" vertical="center"/>
    </xf>
    <xf numFmtId="0" fontId="0" fillId="6" borderId="15" xfId="0" applyFill="1" applyBorder="1" applyAlignment="1">
      <alignment horizontal="center" vertical="center"/>
    </xf>
    <xf numFmtId="0" fontId="3" fillId="6" borderId="15" xfId="0" applyFont="1" applyFill="1" applyBorder="1" applyAlignment="1">
      <alignment horizontal="center" vertical="center"/>
    </xf>
    <xf numFmtId="0" fontId="0" fillId="6" borderId="16" xfId="0" applyFill="1" applyBorder="1" applyAlignment="1">
      <alignment horizontal="center" vertical="center"/>
    </xf>
    <xf numFmtId="0" fontId="0" fillId="0" borderId="0" xfId="0" applyAlignment="1" applyProtection="1">
      <alignment horizontal="center" vertical="center"/>
    </xf>
    <xf numFmtId="164" fontId="0" fillId="6" borderId="1" xfId="0" applyNumberFormat="1" applyFill="1" applyBorder="1" applyAlignment="1" applyProtection="1">
      <alignment horizontal="center" vertical="center"/>
    </xf>
    <xf numFmtId="0" fontId="3" fillId="6" borderId="1" xfId="0" applyFont="1" applyFill="1" applyBorder="1" applyAlignment="1" applyProtection="1">
      <alignment horizontal="left" vertical="center"/>
    </xf>
    <xf numFmtId="0" fontId="0" fillId="6" borderId="0" xfId="0" applyFill="1" applyBorder="1" applyAlignment="1" applyProtection="1">
      <alignment horizontal="center" vertical="center"/>
    </xf>
    <xf numFmtId="0" fontId="0" fillId="6" borderId="1" xfId="0" applyFill="1" applyBorder="1" applyAlignment="1" applyProtection="1">
      <alignment horizontal="center" vertical="center"/>
    </xf>
    <xf numFmtId="0" fontId="0" fillId="6" borderId="18" xfId="0" applyFill="1" applyBorder="1" applyAlignment="1" applyProtection="1">
      <alignment horizontal="center" vertical="center"/>
    </xf>
    <xf numFmtId="164" fontId="0" fillId="6" borderId="18" xfId="0" applyNumberFormat="1" applyFill="1" applyBorder="1" applyAlignment="1" applyProtection="1">
      <alignment horizontal="center" vertical="center"/>
    </xf>
    <xf numFmtId="0" fontId="3" fillId="6" borderId="1" xfId="0" applyFont="1" applyFill="1" applyBorder="1" applyAlignment="1" applyProtection="1">
      <alignment horizontal="center" vertical="center"/>
    </xf>
    <xf numFmtId="0" fontId="2" fillId="6" borderId="1" xfId="0" applyFont="1" applyFill="1" applyBorder="1" applyAlignment="1" applyProtection="1">
      <alignment horizontal="center" vertical="center"/>
    </xf>
    <xf numFmtId="165" fontId="0" fillId="6" borderId="1" xfId="0" applyNumberFormat="1" applyFill="1" applyBorder="1" applyAlignment="1" applyProtection="1">
      <alignment horizontal="center" vertical="center"/>
    </xf>
    <xf numFmtId="9" fontId="0" fillId="6" borderId="1" xfId="1" applyFont="1" applyFill="1" applyBorder="1" applyAlignment="1" applyProtection="1">
      <alignment horizontal="center" vertical="center"/>
    </xf>
    <xf numFmtId="164" fontId="2" fillId="6" borderId="1" xfId="0" applyNumberFormat="1" applyFont="1" applyFill="1" applyBorder="1" applyAlignment="1" applyProtection="1">
      <alignment horizontal="center" vertical="center"/>
    </xf>
    <xf numFmtId="0" fontId="0" fillId="6" borderId="17" xfId="0" applyFill="1" applyBorder="1" applyAlignment="1" applyProtection="1">
      <alignment horizontal="center" vertical="center"/>
    </xf>
    <xf numFmtId="166" fontId="0" fillId="5" borderId="8" xfId="0" applyNumberFormat="1" applyFill="1" applyBorder="1" applyAlignment="1" applyProtection="1">
      <alignment horizontal="center" vertical="center"/>
      <protection locked="0"/>
    </xf>
    <xf numFmtId="166" fontId="0" fillId="5" borderId="8" xfId="0" applyNumberFormat="1" applyFill="1" applyBorder="1" applyAlignment="1">
      <alignment horizontal="center" vertical="center"/>
    </xf>
    <xf numFmtId="166" fontId="0" fillId="7" borderId="8" xfId="0" applyNumberFormat="1" applyFill="1" applyBorder="1" applyAlignment="1">
      <alignment horizontal="center" vertical="center"/>
    </xf>
    <xf numFmtId="0" fontId="2" fillId="6" borderId="1" xfId="0" applyFont="1" applyFill="1" applyBorder="1" applyAlignment="1" applyProtection="1">
      <alignment horizontal="center" vertical="center"/>
    </xf>
    <xf numFmtId="0" fontId="0" fillId="6" borderId="1" xfId="0" applyFill="1" applyBorder="1" applyAlignment="1" applyProtection="1">
      <alignment horizontal="center"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15" xfId="0" applyFont="1" applyFill="1" applyBorder="1" applyAlignment="1">
      <alignment horizontal="center" vertical="center"/>
    </xf>
    <xf numFmtId="0" fontId="4" fillId="5" borderId="16" xfId="0" applyFont="1" applyFill="1" applyBorder="1" applyAlignment="1">
      <alignment horizontal="center" vertical="center"/>
    </xf>
    <xf numFmtId="0" fontId="2" fillId="6" borderId="0" xfId="0" applyFont="1" applyFill="1" applyBorder="1" applyAlignment="1">
      <alignment horizontal="center"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7" xfId="0" applyFont="1" applyFill="1" applyBorder="1" applyAlignment="1">
      <alignment horizontal="center" vertical="center"/>
    </xf>
    <xf numFmtId="0" fontId="4" fillId="6" borderId="0" xfId="0" applyFont="1" applyFill="1" applyBorder="1" applyAlignment="1">
      <alignment horizontal="center" vertical="center"/>
    </xf>
  </cellXfs>
  <cellStyles count="2">
    <cellStyle name="Normal" xfId="0" builtinId="0"/>
    <cellStyle name="Pourcentag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247650</xdr:colOff>
      <xdr:row>4</xdr:row>
      <xdr:rowOff>161925</xdr:rowOff>
    </xdr:from>
    <xdr:to>
      <xdr:col>3</xdr:col>
      <xdr:colOff>1114425</xdr:colOff>
      <xdr:row>6</xdr:row>
      <xdr:rowOff>47625</xdr:rowOff>
    </xdr:to>
    <xdr:sp macro="" textlink="">
      <xdr:nvSpPr>
        <xdr:cNvPr id="3" name="Flèche : droite 2">
          <a:extLst>
            <a:ext uri="{FF2B5EF4-FFF2-40B4-BE49-F238E27FC236}">
              <a16:creationId xmlns:a16="http://schemas.microsoft.com/office/drawing/2014/main" id="{DC8A27E6-96E8-4833-A6AD-37E248713B9C}"/>
            </a:ext>
          </a:extLst>
        </xdr:cNvPr>
        <xdr:cNvSpPr/>
      </xdr:nvSpPr>
      <xdr:spPr>
        <a:xfrm>
          <a:off x="3924300" y="762000"/>
          <a:ext cx="866775" cy="285750"/>
        </a:xfrm>
        <a:prstGeom prst="righ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19050</xdr:colOff>
      <xdr:row>3</xdr:row>
      <xdr:rowOff>133350</xdr:rowOff>
    </xdr:from>
    <xdr:to>
      <xdr:col>3</xdr:col>
      <xdr:colOff>209550</xdr:colOff>
      <xdr:row>7</xdr:row>
      <xdr:rowOff>95250</xdr:rowOff>
    </xdr:to>
    <xdr:pic>
      <xdr:nvPicPr>
        <xdr:cNvPr id="4" name="Accolade fermante 4">
          <a:extLst>
            <a:ext uri="{FF2B5EF4-FFF2-40B4-BE49-F238E27FC236}">
              <a16:creationId xmlns:a16="http://schemas.microsoft.com/office/drawing/2014/main" id="{971E85E1-5A4B-49D0-A908-7D57259CA24B}"/>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95700" y="533400"/>
          <a:ext cx="19050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447675</xdr:colOff>
      <xdr:row>3</xdr:row>
      <xdr:rowOff>161925</xdr:rowOff>
    </xdr:from>
    <xdr:to>
      <xdr:col>4</xdr:col>
      <xdr:colOff>1390650</xdr:colOff>
      <xdr:row>5</xdr:row>
      <xdr:rowOff>47625</xdr:rowOff>
    </xdr:to>
    <xdr:sp macro="" textlink="">
      <xdr:nvSpPr>
        <xdr:cNvPr id="2" name="Flèche : droite 1">
          <a:extLst>
            <a:ext uri="{FF2B5EF4-FFF2-40B4-BE49-F238E27FC236}">
              <a16:creationId xmlns:a16="http://schemas.microsoft.com/office/drawing/2014/main" id="{0DD48723-167E-4809-9410-BF8FCFF48D26}"/>
            </a:ext>
          </a:extLst>
        </xdr:cNvPr>
        <xdr:cNvSpPr/>
      </xdr:nvSpPr>
      <xdr:spPr>
        <a:xfrm>
          <a:off x="4581525" y="742950"/>
          <a:ext cx="942975" cy="285750"/>
        </a:xfrm>
        <a:prstGeom prst="righ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D117A-954B-4AAC-9EA8-06F02CD28B4A}">
  <dimension ref="A1:G172"/>
  <sheetViews>
    <sheetView tabSelected="1" workbookViewId="0">
      <selection activeCell="C11" sqref="C11"/>
    </sheetView>
  </sheetViews>
  <sheetFormatPr baseColWidth="10" defaultColWidth="11.42578125" defaultRowHeight="15" x14ac:dyDescent="0.25"/>
  <cols>
    <col min="1" max="1" width="17.5703125" style="4" customWidth="1"/>
    <col min="2" max="2" width="20.42578125" style="4" customWidth="1"/>
    <col min="3" max="3" width="17.140625" style="4" bestFit="1" customWidth="1"/>
    <col min="4" max="4" width="20.28515625" style="4" customWidth="1"/>
    <col min="5" max="5" width="24.28515625" style="4" bestFit="1" customWidth="1"/>
    <col min="6" max="6" width="23.42578125" style="4" bestFit="1" customWidth="1"/>
    <col min="7" max="7" width="11.85546875" style="4" bestFit="1" customWidth="1"/>
    <col min="8" max="16384" width="11.42578125" style="4"/>
  </cols>
  <sheetData>
    <row r="1" spans="1:7" ht="0.75" customHeight="1" thickBot="1" x14ac:dyDescent="0.3">
      <c r="A1" s="26"/>
      <c r="B1" s="26"/>
      <c r="C1" s="26"/>
      <c r="D1" s="26"/>
      <c r="E1" s="26"/>
      <c r="F1" s="26"/>
      <c r="G1" s="26"/>
    </row>
    <row r="2" spans="1:7" ht="15" customHeight="1" x14ac:dyDescent="0.25">
      <c r="A2" s="50" t="s">
        <v>18</v>
      </c>
      <c r="B2" s="51"/>
      <c r="C2" s="51"/>
      <c r="D2" s="51"/>
      <c r="E2" s="51"/>
      <c r="F2" s="51"/>
      <c r="G2" s="52"/>
    </row>
    <row r="3" spans="1:7" ht="15.75" thickBot="1" x14ac:dyDescent="0.3">
      <c r="A3" s="53"/>
      <c r="B3" s="54"/>
      <c r="C3" s="54"/>
      <c r="D3" s="54"/>
      <c r="E3" s="54"/>
      <c r="F3" s="54"/>
      <c r="G3" s="55"/>
    </row>
    <row r="4" spans="1:7" ht="15.75" thickBot="1" x14ac:dyDescent="0.3">
      <c r="A4" s="19"/>
      <c r="B4" s="19"/>
      <c r="C4" s="19"/>
      <c r="D4" s="19"/>
      <c r="E4" s="19"/>
      <c r="F4" s="19"/>
      <c r="G4" s="28"/>
    </row>
    <row r="5" spans="1:7" ht="15.75" thickBot="1" x14ac:dyDescent="0.3">
      <c r="A5" s="56" t="s">
        <v>23</v>
      </c>
      <c r="B5" s="56"/>
      <c r="C5" s="45">
        <v>50</v>
      </c>
      <c r="D5" s="21"/>
      <c r="E5" s="22" t="s">
        <v>25</v>
      </c>
      <c r="F5" s="19"/>
      <c r="G5" s="28"/>
    </row>
    <row r="6" spans="1:7" ht="15.75" thickBot="1" x14ac:dyDescent="0.3">
      <c r="A6" s="22"/>
      <c r="B6" s="22"/>
      <c r="C6" s="20"/>
      <c r="D6" s="21"/>
      <c r="E6" s="46">
        <f>(C5*12)+C7</f>
        <v>1800</v>
      </c>
      <c r="F6" s="19"/>
      <c r="G6" s="28"/>
    </row>
    <row r="7" spans="1:7" ht="15.75" thickBot="1" x14ac:dyDescent="0.3">
      <c r="A7" s="56" t="s">
        <v>17</v>
      </c>
      <c r="B7" s="56"/>
      <c r="C7" s="45">
        <v>1200</v>
      </c>
      <c r="D7" s="21"/>
      <c r="E7" s="19"/>
      <c r="F7" s="19"/>
      <c r="G7" s="28"/>
    </row>
    <row r="8" spans="1:7" ht="15.75" thickBot="1" x14ac:dyDescent="0.3">
      <c r="A8" s="22"/>
      <c r="B8" s="22"/>
      <c r="C8" s="20"/>
      <c r="D8" s="21"/>
      <c r="E8" s="22" t="s">
        <v>26</v>
      </c>
      <c r="F8" s="19"/>
      <c r="G8" s="28"/>
    </row>
    <row r="9" spans="1:7" ht="15.75" thickBot="1" x14ac:dyDescent="0.3">
      <c r="A9" s="22"/>
      <c r="B9" s="22"/>
      <c r="C9" s="20"/>
      <c r="D9" s="21"/>
      <c r="E9" s="47">
        <f>D29</f>
        <v>2159</v>
      </c>
      <c r="F9" s="19"/>
      <c r="G9" s="28"/>
    </row>
    <row r="10" spans="1:7" x14ac:dyDescent="0.25">
      <c r="A10" s="22"/>
      <c r="B10" s="22"/>
      <c r="C10" s="20"/>
      <c r="D10" s="21"/>
      <c r="E10" s="19"/>
      <c r="F10" s="19"/>
      <c r="G10" s="28"/>
    </row>
    <row r="11" spans="1:7" ht="15.75" thickBot="1" x14ac:dyDescent="0.3">
      <c r="A11" s="22"/>
      <c r="B11" s="22"/>
      <c r="C11" s="20"/>
      <c r="D11" s="21"/>
      <c r="E11" s="27" t="s">
        <v>27</v>
      </c>
      <c r="F11" s="19"/>
      <c r="G11" s="28"/>
    </row>
    <row r="12" spans="1:7" ht="15.75" thickBot="1" x14ac:dyDescent="0.3">
      <c r="A12" s="22"/>
      <c r="B12" s="22"/>
      <c r="C12" s="20"/>
      <c r="D12" s="19"/>
      <c r="E12" s="47">
        <f>E9+E6</f>
        <v>3959</v>
      </c>
      <c r="F12" s="19"/>
      <c r="G12" s="28"/>
    </row>
    <row r="13" spans="1:7" ht="15.75" thickBot="1" x14ac:dyDescent="0.3">
      <c r="A13" s="29"/>
      <c r="B13" s="29"/>
      <c r="C13" s="30"/>
      <c r="D13" s="29"/>
      <c r="E13" s="29"/>
      <c r="F13" s="29"/>
      <c r="G13" s="31"/>
    </row>
    <row r="14" spans="1:7" s="32" customFormat="1" x14ac:dyDescent="0.25"/>
    <row r="15" spans="1:7" s="32" customFormat="1" x14ac:dyDescent="0.25"/>
    <row r="16" spans="1:7" s="32" customFormat="1" x14ac:dyDescent="0.25"/>
    <row r="17" spans="1:7" s="32" customFormat="1" x14ac:dyDescent="0.25"/>
    <row r="18" spans="1:7" s="32" customFormat="1" x14ac:dyDescent="0.25"/>
    <row r="19" spans="1:7" s="32" customFormat="1" x14ac:dyDescent="0.25"/>
    <row r="20" spans="1:7" s="32" customFormat="1" hidden="1" x14ac:dyDescent="0.25">
      <c r="A20" s="57" t="s">
        <v>11</v>
      </c>
      <c r="B20" s="58"/>
      <c r="C20" s="33">
        <f>C5</f>
        <v>50</v>
      </c>
      <c r="D20" s="34" t="s">
        <v>12</v>
      </c>
      <c r="E20" s="35"/>
      <c r="F20" s="36" t="s">
        <v>8</v>
      </c>
      <c r="G20" s="37"/>
    </row>
    <row r="21" spans="1:7" s="32" customFormat="1" hidden="1" x14ac:dyDescent="0.25">
      <c r="A21" s="57" t="s">
        <v>17</v>
      </c>
      <c r="B21" s="58"/>
      <c r="C21" s="33">
        <f>C7</f>
        <v>1200</v>
      </c>
      <c r="D21" s="34" t="s">
        <v>12</v>
      </c>
      <c r="E21" s="35"/>
      <c r="F21" s="36" t="s">
        <v>2</v>
      </c>
      <c r="G21" s="38">
        <f>SUM(D25:D27)+C22</f>
        <v>3959</v>
      </c>
    </row>
    <row r="22" spans="1:7" s="32" customFormat="1" hidden="1" x14ac:dyDescent="0.25">
      <c r="A22" s="48" t="s">
        <v>10</v>
      </c>
      <c r="B22" s="48"/>
      <c r="C22" s="33">
        <f>(C20*12)+C21</f>
        <v>1800</v>
      </c>
      <c r="D22" s="39" t="s">
        <v>13</v>
      </c>
      <c r="E22" s="35"/>
      <c r="F22" s="36" t="s">
        <v>3</v>
      </c>
      <c r="G22" s="38">
        <f>G21*2</f>
        <v>7918</v>
      </c>
    </row>
    <row r="23" spans="1:7" s="32" customFormat="1" hidden="1" x14ac:dyDescent="0.25">
      <c r="A23" s="49" t="s">
        <v>7</v>
      </c>
      <c r="B23" s="49"/>
      <c r="C23" s="36"/>
      <c r="D23" s="36"/>
      <c r="E23" s="35"/>
      <c r="F23" s="36" t="s">
        <v>4</v>
      </c>
      <c r="G23" s="38">
        <f>G21*3</f>
        <v>11877</v>
      </c>
    </row>
    <row r="24" spans="1:7" s="32" customFormat="1" hidden="1" x14ac:dyDescent="0.25">
      <c r="A24" s="40" t="s">
        <v>0</v>
      </c>
      <c r="B24" s="40" t="s">
        <v>1</v>
      </c>
      <c r="C24" s="40" t="s">
        <v>14</v>
      </c>
      <c r="D24" s="40" t="s">
        <v>15</v>
      </c>
      <c r="E24" s="35"/>
      <c r="F24" s="36" t="s">
        <v>5</v>
      </c>
      <c r="G24" s="38">
        <f>G21*4</f>
        <v>15836</v>
      </c>
    </row>
    <row r="25" spans="1:7" s="32" customFormat="1" hidden="1" x14ac:dyDescent="0.25">
      <c r="A25" s="41">
        <v>1</v>
      </c>
      <c r="B25" s="41">
        <v>360</v>
      </c>
      <c r="C25" s="42">
        <v>2</v>
      </c>
      <c r="D25" s="43">
        <f>MAX(0,C25*(MIN($C$22,A26)-A25))</f>
        <v>720</v>
      </c>
      <c r="E25" s="35"/>
      <c r="F25" s="36" t="s">
        <v>6</v>
      </c>
      <c r="G25" s="38">
        <f>G21*5</f>
        <v>19795</v>
      </c>
    </row>
    <row r="26" spans="1:7" s="32" customFormat="1" hidden="1" x14ac:dyDescent="0.25">
      <c r="A26" s="41">
        <f>B25+1</f>
        <v>361</v>
      </c>
      <c r="B26" s="41">
        <v>2040</v>
      </c>
      <c r="C26" s="42">
        <v>1</v>
      </c>
      <c r="D26" s="43">
        <f>MAX(0,C26*(MIN($C$22,A27)-A26))</f>
        <v>1439</v>
      </c>
      <c r="E26" s="35"/>
      <c r="F26" s="35"/>
      <c r="G26" s="44"/>
    </row>
    <row r="27" spans="1:7" s="32" customFormat="1" hidden="1" x14ac:dyDescent="0.25">
      <c r="A27" s="41">
        <f>B26+1</f>
        <v>2041</v>
      </c>
      <c r="B27" s="41">
        <v>5400</v>
      </c>
      <c r="C27" s="42">
        <v>0.5</v>
      </c>
      <c r="D27" s="43">
        <f>MAX(0,C27*(MIN($C$22,A28)-A27))</f>
        <v>0</v>
      </c>
      <c r="E27" s="35"/>
      <c r="F27" s="35"/>
      <c r="G27" s="44"/>
    </row>
    <row r="28" spans="1:7" s="32" customFormat="1" hidden="1" x14ac:dyDescent="0.25">
      <c r="A28" s="41">
        <f>B27+1</f>
        <v>5401</v>
      </c>
      <c r="B28" s="41">
        <v>8000</v>
      </c>
      <c r="C28" s="42">
        <v>0.1</v>
      </c>
      <c r="D28" s="33" t="e">
        <f>MAX(0,C28*(MIN($C$22,#REF!)-A28))</f>
        <v>#REF!</v>
      </c>
      <c r="E28" s="35"/>
      <c r="F28" s="35"/>
      <c r="G28" s="44"/>
    </row>
    <row r="29" spans="1:7" s="32" customFormat="1" hidden="1" x14ac:dyDescent="0.25">
      <c r="A29" s="35"/>
      <c r="B29" s="35"/>
      <c r="C29" s="35" t="s">
        <v>9</v>
      </c>
      <c r="D29" s="43">
        <f>SUM(D25:D27)</f>
        <v>2159</v>
      </c>
      <c r="E29" s="35"/>
      <c r="F29" s="35"/>
      <c r="G29" s="44"/>
    </row>
    <row r="30" spans="1:7" s="32" customFormat="1" hidden="1" x14ac:dyDescent="0.25"/>
    <row r="31" spans="1:7" s="32" customFormat="1" hidden="1" x14ac:dyDescent="0.25"/>
    <row r="32" spans="1:7" s="32" customFormat="1" hidden="1" x14ac:dyDescent="0.25"/>
    <row r="33" s="32" customFormat="1" hidden="1" x14ac:dyDescent="0.25"/>
    <row r="34" s="32" customFormat="1" x14ac:dyDescent="0.25"/>
    <row r="35" s="32" customFormat="1" x14ac:dyDescent="0.25"/>
    <row r="36" s="32" customFormat="1" x14ac:dyDescent="0.25"/>
    <row r="37" s="32" customFormat="1" x14ac:dyDescent="0.25"/>
    <row r="38" s="32" customFormat="1" x14ac:dyDescent="0.25"/>
    <row r="39" s="32" customFormat="1" x14ac:dyDescent="0.25"/>
    <row r="40" s="32" customFormat="1" x14ac:dyDescent="0.25"/>
    <row r="41" s="32" customFormat="1" x14ac:dyDescent="0.25"/>
    <row r="42" s="32" customFormat="1" x14ac:dyDescent="0.25"/>
    <row r="43" s="32" customFormat="1" x14ac:dyDescent="0.25"/>
    <row r="44" s="32" customFormat="1" x14ac:dyDescent="0.25"/>
    <row r="45" s="32" customFormat="1" x14ac:dyDescent="0.25"/>
    <row r="46" s="32" customFormat="1" x14ac:dyDescent="0.25"/>
    <row r="47" s="32" customFormat="1" x14ac:dyDescent="0.25"/>
    <row r="48" s="32" customFormat="1" x14ac:dyDescent="0.25"/>
    <row r="49" s="32" customFormat="1" x14ac:dyDescent="0.25"/>
    <row r="50" s="32" customFormat="1" x14ac:dyDescent="0.25"/>
    <row r="51" s="32" customFormat="1" x14ac:dyDescent="0.25"/>
    <row r="52" s="32" customFormat="1" x14ac:dyDescent="0.25"/>
    <row r="53" s="32" customFormat="1" x14ac:dyDescent="0.25"/>
    <row r="54" s="32" customFormat="1" x14ac:dyDescent="0.25"/>
    <row r="55" s="32" customFormat="1" x14ac:dyDescent="0.25"/>
    <row r="56" s="32" customFormat="1" x14ac:dyDescent="0.25"/>
    <row r="57" s="32" customFormat="1" x14ac:dyDescent="0.25"/>
    <row r="58" s="32" customFormat="1" x14ac:dyDescent="0.25"/>
    <row r="59" s="32" customFormat="1" x14ac:dyDescent="0.25"/>
    <row r="60" s="32" customFormat="1" x14ac:dyDescent="0.25"/>
    <row r="61" s="32" customFormat="1" x14ac:dyDescent="0.25"/>
    <row r="62" s="32" customFormat="1" x14ac:dyDescent="0.25"/>
    <row r="63" s="32" customFormat="1" x14ac:dyDescent="0.25"/>
    <row r="64" s="32" customFormat="1" x14ac:dyDescent="0.25"/>
    <row r="65" s="32" customFormat="1" x14ac:dyDescent="0.25"/>
    <row r="66" s="32" customFormat="1" x14ac:dyDescent="0.25"/>
    <row r="67" s="32" customFormat="1" x14ac:dyDescent="0.25"/>
    <row r="68" s="32" customFormat="1" x14ac:dyDescent="0.25"/>
    <row r="69" s="32" customFormat="1" x14ac:dyDescent="0.25"/>
    <row r="70" s="32" customFormat="1" x14ac:dyDescent="0.25"/>
    <row r="71" s="32" customFormat="1" x14ac:dyDescent="0.25"/>
    <row r="72" s="32" customFormat="1" x14ac:dyDescent="0.25"/>
    <row r="73" s="32" customFormat="1" x14ac:dyDescent="0.25"/>
    <row r="74" s="32" customFormat="1" x14ac:dyDescent="0.25"/>
    <row r="75" s="32" customFormat="1" x14ac:dyDescent="0.25"/>
    <row r="76" s="32" customFormat="1" x14ac:dyDescent="0.25"/>
    <row r="77" s="32" customFormat="1" x14ac:dyDescent="0.25"/>
    <row r="78" s="32" customFormat="1" x14ac:dyDescent="0.25"/>
    <row r="79" s="32" customFormat="1" x14ac:dyDescent="0.25"/>
    <row r="80" s="32" customFormat="1" x14ac:dyDescent="0.25"/>
    <row r="81" s="32" customFormat="1" x14ac:dyDescent="0.25"/>
    <row r="82" s="32" customFormat="1" x14ac:dyDescent="0.25"/>
    <row r="83" s="32" customFormat="1" x14ac:dyDescent="0.25"/>
    <row r="84" s="32" customFormat="1" x14ac:dyDescent="0.25"/>
    <row r="85" s="32" customFormat="1" x14ac:dyDescent="0.25"/>
    <row r="86" s="32" customFormat="1" x14ac:dyDescent="0.25"/>
    <row r="87" s="32" customFormat="1" x14ac:dyDescent="0.25"/>
    <row r="88" s="32" customFormat="1" x14ac:dyDescent="0.25"/>
    <row r="89" s="32" customFormat="1" x14ac:dyDescent="0.25"/>
    <row r="90" s="32" customFormat="1" x14ac:dyDescent="0.25"/>
    <row r="91" s="32" customFormat="1" x14ac:dyDescent="0.25"/>
    <row r="92" s="32" customFormat="1" x14ac:dyDescent="0.25"/>
    <row r="93" s="32" customFormat="1" x14ac:dyDescent="0.25"/>
    <row r="94" s="32" customFormat="1" x14ac:dyDescent="0.25"/>
    <row r="95" s="32" customFormat="1" x14ac:dyDescent="0.25"/>
    <row r="96" s="32" customFormat="1" x14ac:dyDescent="0.25"/>
    <row r="97" s="32" customFormat="1" x14ac:dyDescent="0.25"/>
    <row r="98" s="32" customFormat="1" x14ac:dyDescent="0.25"/>
    <row r="99" s="32" customFormat="1" x14ac:dyDescent="0.25"/>
    <row r="100" s="32" customFormat="1" x14ac:dyDescent="0.25"/>
    <row r="101" s="32" customFormat="1" x14ac:dyDescent="0.25"/>
    <row r="102" s="32" customFormat="1" x14ac:dyDescent="0.25"/>
    <row r="103" s="32" customFormat="1" x14ac:dyDescent="0.25"/>
    <row r="104" s="32" customFormat="1" x14ac:dyDescent="0.25"/>
    <row r="105" s="32" customFormat="1" x14ac:dyDescent="0.25"/>
    <row r="106" s="32" customFormat="1" x14ac:dyDescent="0.25"/>
    <row r="107" s="32" customFormat="1" x14ac:dyDescent="0.25"/>
    <row r="108" s="32" customFormat="1" x14ac:dyDescent="0.25"/>
    <row r="109" s="32" customFormat="1" x14ac:dyDescent="0.25"/>
    <row r="110" s="32" customFormat="1" x14ac:dyDescent="0.25"/>
    <row r="111" s="32" customFormat="1" x14ac:dyDescent="0.25"/>
    <row r="112" s="32" customFormat="1" x14ac:dyDescent="0.25"/>
    <row r="113" s="32" customFormat="1" x14ac:dyDescent="0.25"/>
    <row r="114" s="32" customFormat="1" x14ac:dyDescent="0.25"/>
    <row r="115" s="32" customFormat="1" x14ac:dyDescent="0.25"/>
    <row r="116" s="32" customFormat="1" x14ac:dyDescent="0.25"/>
    <row r="117" s="32" customFormat="1" x14ac:dyDescent="0.25"/>
    <row r="118" s="32" customFormat="1" x14ac:dyDescent="0.25"/>
    <row r="119" s="32" customFormat="1" x14ac:dyDescent="0.25"/>
    <row r="120" s="32" customFormat="1" x14ac:dyDescent="0.25"/>
    <row r="121" s="32" customFormat="1" x14ac:dyDescent="0.25"/>
    <row r="122" s="32" customFormat="1" x14ac:dyDescent="0.25"/>
    <row r="123" s="32" customFormat="1" x14ac:dyDescent="0.25"/>
    <row r="124" s="32" customFormat="1" x14ac:dyDescent="0.25"/>
    <row r="125" s="32" customFormat="1" x14ac:dyDescent="0.25"/>
    <row r="126" s="32" customFormat="1" x14ac:dyDescent="0.25"/>
    <row r="127" s="32" customFormat="1" x14ac:dyDescent="0.25"/>
    <row r="128" s="32" customFormat="1" x14ac:dyDescent="0.25"/>
    <row r="129" s="32" customFormat="1" x14ac:dyDescent="0.25"/>
    <row r="130" s="32" customFormat="1" x14ac:dyDescent="0.25"/>
    <row r="131" s="32" customFormat="1" x14ac:dyDescent="0.25"/>
    <row r="132" s="32" customFormat="1" x14ac:dyDescent="0.25"/>
    <row r="133" s="32" customFormat="1" x14ac:dyDescent="0.25"/>
    <row r="134" s="32" customFormat="1" x14ac:dyDescent="0.25"/>
    <row r="135" s="32" customFormat="1" x14ac:dyDescent="0.25"/>
    <row r="136" s="32" customFormat="1" x14ac:dyDescent="0.25"/>
    <row r="137" s="32" customFormat="1" x14ac:dyDescent="0.25"/>
    <row r="138" s="32" customFormat="1" x14ac:dyDescent="0.25"/>
    <row r="139" s="32" customFormat="1" x14ac:dyDescent="0.25"/>
    <row r="140" s="32" customFormat="1" x14ac:dyDescent="0.25"/>
    <row r="141" s="32" customFormat="1" x14ac:dyDescent="0.25"/>
    <row r="142" s="32" customFormat="1" x14ac:dyDescent="0.25"/>
    <row r="143" s="32" customFormat="1" x14ac:dyDescent="0.25"/>
    <row r="144" s="32" customFormat="1" x14ac:dyDescent="0.25"/>
    <row r="145" s="32" customFormat="1" x14ac:dyDescent="0.25"/>
    <row r="146" s="32" customFormat="1" x14ac:dyDescent="0.25"/>
    <row r="147" s="32" customFormat="1" x14ac:dyDescent="0.25"/>
    <row r="148" s="32" customFormat="1" x14ac:dyDescent="0.25"/>
    <row r="149" s="32" customFormat="1" x14ac:dyDescent="0.25"/>
    <row r="150" s="32" customFormat="1" x14ac:dyDescent="0.25"/>
    <row r="151" s="32" customFormat="1" x14ac:dyDescent="0.25"/>
    <row r="152" s="32" customFormat="1" x14ac:dyDescent="0.25"/>
    <row r="153" s="32" customFormat="1" x14ac:dyDescent="0.25"/>
    <row r="154" s="32" customFormat="1" x14ac:dyDescent="0.25"/>
    <row r="155" s="32" customFormat="1" x14ac:dyDescent="0.25"/>
    <row r="156" s="32" customFormat="1" x14ac:dyDescent="0.25"/>
    <row r="157" s="32" customFormat="1" x14ac:dyDescent="0.25"/>
    <row r="158" s="32" customFormat="1" x14ac:dyDescent="0.25"/>
    <row r="159" s="32" customFormat="1" x14ac:dyDescent="0.25"/>
    <row r="160" s="32" customFormat="1" x14ac:dyDescent="0.25"/>
    <row r="161" s="32" customFormat="1" x14ac:dyDescent="0.25"/>
    <row r="162" s="32" customFormat="1" x14ac:dyDescent="0.25"/>
    <row r="163" s="32" customFormat="1" x14ac:dyDescent="0.25"/>
    <row r="164" s="32" customFormat="1" x14ac:dyDescent="0.25"/>
    <row r="165" s="32" customFormat="1" x14ac:dyDescent="0.25"/>
    <row r="166" s="32" customFormat="1" x14ac:dyDescent="0.25"/>
    <row r="167" s="32" customFormat="1" x14ac:dyDescent="0.25"/>
    <row r="168" s="32" customFormat="1" x14ac:dyDescent="0.25"/>
    <row r="169" s="32" customFormat="1" x14ac:dyDescent="0.25"/>
    <row r="170" s="32" customFormat="1" x14ac:dyDescent="0.25"/>
    <row r="171" s="32" customFormat="1" x14ac:dyDescent="0.25"/>
    <row r="172" s="32" customFormat="1" x14ac:dyDescent="0.25"/>
  </sheetData>
  <sheetProtection algorithmName="SHA-512" hashValue="+HEX5HIjrxmpDAf0B2quC5/nVIT96ffWnCuVg56e0ly+kval079MhamzSZPkT7kP7ucibRpj4Q0W6qKuMQY+DQ==" saltValue="Q48GQdFDhXpipMTCBfVlHw==" spinCount="100000" sheet="1" objects="1" scenarios="1"/>
  <mergeCells count="7">
    <mergeCell ref="A22:B22"/>
    <mergeCell ref="A23:B23"/>
    <mergeCell ref="A2:G3"/>
    <mergeCell ref="A5:B5"/>
    <mergeCell ref="A7:B7"/>
    <mergeCell ref="A20:B20"/>
    <mergeCell ref="A21:B2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6"/>
  <sheetViews>
    <sheetView workbookViewId="0">
      <selection activeCell="B10" sqref="B10"/>
    </sheetView>
  </sheetViews>
  <sheetFormatPr baseColWidth="10" defaultColWidth="11.42578125" defaultRowHeight="15" x14ac:dyDescent="0.25"/>
  <cols>
    <col min="1" max="1" width="6.85546875" style="4" customWidth="1"/>
    <col min="2" max="2" width="17.5703125" style="4" customWidth="1"/>
    <col min="3" max="3" width="20.42578125" style="4" customWidth="1"/>
    <col min="4" max="4" width="17.140625" style="4" bestFit="1" customWidth="1"/>
    <col min="5" max="5" width="50.42578125" style="4" bestFit="1" customWidth="1"/>
    <col min="6" max="6" width="11.42578125" style="4"/>
    <col min="7" max="7" width="23.42578125" style="4" bestFit="1" customWidth="1"/>
    <col min="8" max="8" width="11.85546875" style="4" bestFit="1" customWidth="1"/>
    <col min="9" max="16384" width="11.42578125" style="4"/>
  </cols>
  <sheetData>
    <row r="1" spans="1:8" x14ac:dyDescent="0.25">
      <c r="B1" s="61" t="s">
        <v>18</v>
      </c>
      <c r="C1" s="62"/>
      <c r="D1" s="62"/>
      <c r="E1" s="62"/>
      <c r="F1" s="62"/>
      <c r="G1" s="62"/>
      <c r="H1" s="63"/>
    </row>
    <row r="2" spans="1:8" ht="15.75" thickBot="1" x14ac:dyDescent="0.3">
      <c r="B2" s="64"/>
      <c r="C2" s="65"/>
      <c r="D2" s="65"/>
      <c r="E2" s="65"/>
      <c r="F2" s="65"/>
      <c r="G2" s="65"/>
      <c r="H2" s="66"/>
    </row>
    <row r="4" spans="1:8" x14ac:dyDescent="0.25">
      <c r="A4" s="15"/>
      <c r="B4" s="60" t="s">
        <v>11</v>
      </c>
      <c r="C4" s="60"/>
      <c r="D4" s="12">
        <v>10</v>
      </c>
      <c r="E4" s="11" t="s">
        <v>12</v>
      </c>
      <c r="G4" s="1" t="s">
        <v>8</v>
      </c>
      <c r="H4" s="1"/>
    </row>
    <row r="5" spans="1:8" x14ac:dyDescent="0.25">
      <c r="A5" s="15"/>
      <c r="B5" s="60" t="s">
        <v>17</v>
      </c>
      <c r="C5" s="60"/>
      <c r="D5" s="12"/>
      <c r="E5" s="11" t="s">
        <v>12</v>
      </c>
      <c r="G5" s="1" t="s">
        <v>2</v>
      </c>
      <c r="H5" s="6">
        <f>SUM(E9:E11)</f>
        <v>238</v>
      </c>
    </row>
    <row r="6" spans="1:8" x14ac:dyDescent="0.25">
      <c r="A6" s="15"/>
      <c r="B6" s="60" t="s">
        <v>10</v>
      </c>
      <c r="C6" s="60"/>
      <c r="D6" s="5">
        <f>(D4*12)+D5</f>
        <v>120</v>
      </c>
      <c r="E6" s="10" t="s">
        <v>13</v>
      </c>
      <c r="G6" s="1" t="s">
        <v>3</v>
      </c>
      <c r="H6" s="6">
        <f>H5*2</f>
        <v>476</v>
      </c>
    </row>
    <row r="7" spans="1:8" x14ac:dyDescent="0.25">
      <c r="A7" s="15"/>
      <c r="B7" s="59" t="s">
        <v>7</v>
      </c>
      <c r="C7" s="59"/>
      <c r="D7" s="1"/>
      <c r="E7" s="1"/>
      <c r="G7" s="1" t="s">
        <v>4</v>
      </c>
      <c r="H7" s="6">
        <f>H5*3</f>
        <v>714</v>
      </c>
    </row>
    <row r="8" spans="1:8" x14ac:dyDescent="0.25">
      <c r="A8" s="16"/>
      <c r="B8" s="13" t="s">
        <v>0</v>
      </c>
      <c r="C8" s="13" t="s">
        <v>1</v>
      </c>
      <c r="D8" s="14" t="s">
        <v>14</v>
      </c>
      <c r="E8" s="14" t="s">
        <v>24</v>
      </c>
      <c r="G8" s="1" t="s">
        <v>5</v>
      </c>
      <c r="H8" s="6">
        <f>H5*4</f>
        <v>952</v>
      </c>
    </row>
    <row r="9" spans="1:8" x14ac:dyDescent="0.25">
      <c r="A9" s="16"/>
      <c r="B9" s="3">
        <v>1</v>
      </c>
      <c r="C9" s="3">
        <v>360</v>
      </c>
      <c r="D9" s="7">
        <v>2</v>
      </c>
      <c r="E9" s="8">
        <f>MAX(0,D9*(MIN($D$6,B10)-B9))</f>
        <v>238</v>
      </c>
      <c r="G9" s="1" t="s">
        <v>6</v>
      </c>
      <c r="H9" s="6">
        <f>H5*5</f>
        <v>1190</v>
      </c>
    </row>
    <row r="10" spans="1:8" x14ac:dyDescent="0.25">
      <c r="A10" s="16"/>
      <c r="B10" s="3">
        <f>C9+1</f>
        <v>361</v>
      </c>
      <c r="C10" s="3">
        <v>2040</v>
      </c>
      <c r="D10" s="7">
        <v>1</v>
      </c>
      <c r="E10" s="8">
        <f>MAX(0,D10*(MIN($D$6,B11)-B10))</f>
        <v>0</v>
      </c>
    </row>
    <row r="11" spans="1:8" x14ac:dyDescent="0.25">
      <c r="A11" s="16"/>
      <c r="B11" s="3">
        <f>C10+1</f>
        <v>2041</v>
      </c>
      <c r="C11" s="3">
        <v>5400</v>
      </c>
      <c r="D11" s="7">
        <v>0.5</v>
      </c>
      <c r="E11" s="8">
        <f>MAX(0,D11*(MIN($D$6,B12)-B11))</f>
        <v>0</v>
      </c>
    </row>
    <row r="12" spans="1:8" hidden="1" x14ac:dyDescent="0.25">
      <c r="B12" s="3">
        <f>C11+1</f>
        <v>5401</v>
      </c>
      <c r="C12" s="3">
        <v>8000</v>
      </c>
      <c r="D12" s="7">
        <v>0.1</v>
      </c>
      <c r="E12" s="9" t="e">
        <f>MAX(0,D12*(MIN($D$6,#REF!)-B12))</f>
        <v>#REF!</v>
      </c>
    </row>
    <row r="13" spans="1:8" x14ac:dyDescent="0.25">
      <c r="D13" s="4" t="s">
        <v>9</v>
      </c>
      <c r="E13" s="17">
        <f>SUM(E9:E11)</f>
        <v>238</v>
      </c>
    </row>
    <row r="16" spans="1:8" x14ac:dyDescent="0.25">
      <c r="D16" s="18" t="s">
        <v>16</v>
      </c>
    </row>
  </sheetData>
  <mergeCells count="5">
    <mergeCell ref="B7:C7"/>
    <mergeCell ref="B6:C6"/>
    <mergeCell ref="B4:C4"/>
    <mergeCell ref="B5:C5"/>
    <mergeCell ref="B1:H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2BCB1-CBAF-47BA-B51F-B0AFA877C42A}">
  <dimension ref="A1:H28"/>
  <sheetViews>
    <sheetView workbookViewId="0">
      <selection activeCell="B1" sqref="B1:H11"/>
    </sheetView>
  </sheetViews>
  <sheetFormatPr baseColWidth="10" defaultColWidth="11.42578125" defaultRowHeight="15" x14ac:dyDescent="0.25"/>
  <cols>
    <col min="1" max="1" width="6.85546875" style="4" customWidth="1"/>
    <col min="2" max="2" width="17.5703125" style="4" customWidth="1"/>
    <col min="3" max="3" width="20.42578125" style="4" customWidth="1"/>
    <col min="4" max="4" width="17.140625" style="4" bestFit="1" customWidth="1"/>
    <col min="5" max="5" width="25.28515625" style="4" bestFit="1" customWidth="1"/>
    <col min="6" max="6" width="24.28515625" style="4" bestFit="1" customWidth="1"/>
    <col min="7" max="7" width="23.42578125" style="4" bestFit="1" customWidth="1"/>
    <col min="8" max="8" width="11.85546875" style="4" bestFit="1" customWidth="1"/>
    <col min="9" max="16384" width="11.42578125" style="4"/>
  </cols>
  <sheetData>
    <row r="1" spans="1:8" x14ac:dyDescent="0.25">
      <c r="A1" s="19"/>
      <c r="B1" s="67" t="s">
        <v>18</v>
      </c>
      <c r="C1" s="67"/>
      <c r="D1" s="67"/>
      <c r="E1" s="67"/>
      <c r="F1" s="67"/>
      <c r="G1" s="67"/>
      <c r="H1" s="67"/>
    </row>
    <row r="2" spans="1:8" x14ac:dyDescent="0.25">
      <c r="A2" s="19"/>
      <c r="B2" s="67"/>
      <c r="C2" s="67"/>
      <c r="D2" s="67"/>
      <c r="E2" s="67"/>
      <c r="F2" s="67"/>
      <c r="G2" s="67"/>
      <c r="H2" s="67"/>
    </row>
    <row r="3" spans="1:8" ht="15.75" thickBot="1" x14ac:dyDescent="0.3">
      <c r="A3" s="19"/>
      <c r="B3" s="19"/>
      <c r="C3" s="19"/>
      <c r="D3" s="19"/>
      <c r="E3" s="19"/>
      <c r="F3" s="19"/>
      <c r="G3" s="19"/>
      <c r="H3" s="19"/>
    </row>
    <row r="4" spans="1:8" ht="15.75" thickBot="1" x14ac:dyDescent="0.3">
      <c r="A4" s="19"/>
      <c r="B4" s="56" t="s">
        <v>19</v>
      </c>
      <c r="C4" s="56"/>
      <c r="D4" s="23">
        <v>30</v>
      </c>
      <c r="E4" s="21"/>
      <c r="F4" s="19" t="s">
        <v>20</v>
      </c>
      <c r="G4" s="19"/>
      <c r="H4" s="19"/>
    </row>
    <row r="5" spans="1:8" ht="15.75" thickBot="1" x14ac:dyDescent="0.3">
      <c r="A5" s="19"/>
      <c r="B5" s="22"/>
      <c r="C5" s="22"/>
      <c r="D5" s="20"/>
      <c r="E5" s="21"/>
      <c r="F5" s="24">
        <f>(D4*12)+D6</f>
        <v>860</v>
      </c>
      <c r="G5" s="19"/>
      <c r="H5" s="19"/>
    </row>
    <row r="6" spans="1:8" ht="15.75" thickBot="1" x14ac:dyDescent="0.3">
      <c r="A6" s="19"/>
      <c r="B6" s="56" t="s">
        <v>17</v>
      </c>
      <c r="C6" s="56"/>
      <c r="D6" s="23">
        <v>500</v>
      </c>
      <c r="E6" s="21"/>
      <c r="F6" s="19"/>
      <c r="G6" s="19"/>
      <c r="H6" s="19"/>
    </row>
    <row r="7" spans="1:8" x14ac:dyDescent="0.25">
      <c r="A7" s="19"/>
      <c r="B7" s="22"/>
      <c r="C7" s="22"/>
      <c r="D7" s="20"/>
      <c r="E7" s="21"/>
      <c r="F7" s="19"/>
      <c r="G7" s="19"/>
      <c r="H7" s="19"/>
    </row>
    <row r="8" spans="1:8" ht="15.75" thickBot="1" x14ac:dyDescent="0.3">
      <c r="A8" s="19"/>
      <c r="B8" s="22"/>
      <c r="C8" s="22"/>
      <c r="D8" s="20"/>
      <c r="E8" s="21"/>
      <c r="F8" s="19"/>
      <c r="G8" s="19"/>
      <c r="H8" s="19"/>
    </row>
    <row r="9" spans="1:8" ht="15.75" thickBot="1" x14ac:dyDescent="0.3">
      <c r="A9" s="19"/>
      <c r="B9" s="22"/>
      <c r="C9" s="22"/>
      <c r="D9" s="20"/>
      <c r="E9" s="25" t="s">
        <v>21</v>
      </c>
      <c r="F9" s="24"/>
      <c r="G9" s="19"/>
      <c r="H9" s="19"/>
    </row>
    <row r="10" spans="1:8" ht="15.75" thickBot="1" x14ac:dyDescent="0.3">
      <c r="A10" s="19"/>
      <c r="B10" s="22"/>
      <c r="C10" s="22"/>
      <c r="D10" s="20"/>
      <c r="E10" s="21"/>
      <c r="F10" s="19"/>
      <c r="G10" s="19"/>
      <c r="H10" s="19"/>
    </row>
    <row r="11" spans="1:8" ht="15.75" thickBot="1" x14ac:dyDescent="0.3">
      <c r="A11" s="19"/>
      <c r="B11" s="22"/>
      <c r="C11" s="22"/>
      <c r="D11" s="20"/>
      <c r="E11" s="25" t="s">
        <v>22</v>
      </c>
      <c r="F11" s="24"/>
      <c r="G11" s="19"/>
      <c r="H11" s="19"/>
    </row>
    <row r="12" spans="1:8" x14ac:dyDescent="0.25">
      <c r="A12" s="19"/>
      <c r="B12" s="22"/>
      <c r="C12" s="22"/>
      <c r="D12" s="20"/>
      <c r="E12" s="21"/>
      <c r="F12" s="19"/>
      <c r="G12" s="19"/>
      <c r="H12" s="19"/>
    </row>
    <row r="13" spans="1:8" x14ac:dyDescent="0.25">
      <c r="A13" s="19"/>
      <c r="B13" s="22"/>
      <c r="C13" s="22"/>
      <c r="D13" s="20"/>
      <c r="E13" s="21"/>
      <c r="F13" s="19"/>
      <c r="G13" s="19"/>
      <c r="H13" s="19"/>
    </row>
    <row r="14" spans="1:8" x14ac:dyDescent="0.25">
      <c r="A14" s="19"/>
      <c r="B14" s="22"/>
      <c r="C14" s="22"/>
      <c r="D14" s="20"/>
      <c r="E14" s="21"/>
      <c r="F14" s="19"/>
      <c r="G14" s="19"/>
      <c r="H14" s="19"/>
    </row>
    <row r="15" spans="1:8" x14ac:dyDescent="0.25">
      <c r="A15" s="19"/>
      <c r="B15" s="22"/>
      <c r="C15" s="22"/>
      <c r="D15" s="20"/>
      <c r="E15" s="21"/>
      <c r="F15" s="19"/>
      <c r="G15" s="19"/>
      <c r="H15" s="19"/>
    </row>
    <row r="16" spans="1:8" x14ac:dyDescent="0.25">
      <c r="A16" s="19"/>
      <c r="B16" s="22"/>
      <c r="C16" s="22"/>
      <c r="D16" s="20"/>
      <c r="E16" s="21"/>
      <c r="F16" s="19"/>
      <c r="G16" s="19"/>
      <c r="H16" s="19"/>
    </row>
    <row r="17" spans="1:8" x14ac:dyDescent="0.25">
      <c r="A17" s="19"/>
      <c r="B17" s="22"/>
      <c r="C17" s="22"/>
      <c r="D17" s="20"/>
      <c r="E17" s="21"/>
      <c r="F17" s="19"/>
      <c r="G17" s="19"/>
      <c r="H17" s="19"/>
    </row>
    <row r="18" spans="1:8" x14ac:dyDescent="0.25">
      <c r="A18" s="19"/>
      <c r="B18" s="19"/>
      <c r="C18" s="19"/>
      <c r="D18" s="19"/>
      <c r="E18" s="19"/>
      <c r="F18" s="19"/>
      <c r="G18" s="19"/>
      <c r="H18" s="19"/>
    </row>
    <row r="19" spans="1:8" x14ac:dyDescent="0.25">
      <c r="A19" s="19"/>
      <c r="B19" s="60" t="s">
        <v>11</v>
      </c>
      <c r="C19" s="60"/>
      <c r="D19" s="12">
        <v>300</v>
      </c>
      <c r="E19" s="11" t="s">
        <v>12</v>
      </c>
      <c r="F19" s="19"/>
      <c r="G19" s="19"/>
      <c r="H19" s="19"/>
    </row>
    <row r="20" spans="1:8" x14ac:dyDescent="0.25">
      <c r="A20" s="19"/>
      <c r="B20" s="60" t="s">
        <v>17</v>
      </c>
      <c r="C20" s="60"/>
      <c r="D20" s="12">
        <v>50</v>
      </c>
      <c r="E20" s="11" t="s">
        <v>12</v>
      </c>
      <c r="F20" s="19"/>
      <c r="G20" s="19"/>
      <c r="H20" s="19"/>
    </row>
    <row r="21" spans="1:8" x14ac:dyDescent="0.25">
      <c r="A21" s="19"/>
      <c r="B21" s="60" t="s">
        <v>10</v>
      </c>
      <c r="C21" s="60"/>
      <c r="D21" s="5">
        <f>(D19*12)+D20</f>
        <v>3650</v>
      </c>
      <c r="E21" s="10" t="s">
        <v>13</v>
      </c>
      <c r="F21" s="19"/>
      <c r="G21" s="19"/>
      <c r="H21" s="19"/>
    </row>
    <row r="22" spans="1:8" x14ac:dyDescent="0.25">
      <c r="B22" s="59" t="s">
        <v>7</v>
      </c>
      <c r="C22" s="59"/>
      <c r="D22" s="2"/>
      <c r="E22" s="2"/>
    </row>
    <row r="23" spans="1:8" x14ac:dyDescent="0.25">
      <c r="B23" s="13" t="s">
        <v>0</v>
      </c>
      <c r="C23" s="13" t="s">
        <v>1</v>
      </c>
      <c r="D23" s="14" t="s">
        <v>14</v>
      </c>
      <c r="E23" s="14" t="s">
        <v>15</v>
      </c>
    </row>
    <row r="24" spans="1:8" x14ac:dyDescent="0.25">
      <c r="B24" s="3">
        <v>1</v>
      </c>
      <c r="C24" s="3">
        <v>360</v>
      </c>
      <c r="D24" s="7">
        <v>2</v>
      </c>
      <c r="E24" s="8">
        <f>MAX(0,D24*(MIN($D$6,B25)-B24))</f>
        <v>720</v>
      </c>
    </row>
    <row r="25" spans="1:8" x14ac:dyDescent="0.25">
      <c r="B25" s="3">
        <f>C24+1</f>
        <v>361</v>
      </c>
      <c r="C25" s="3">
        <v>2040</v>
      </c>
      <c r="D25" s="7">
        <v>1</v>
      </c>
      <c r="E25" s="8">
        <f>MAX(0,D25*(MIN($D$6,B26)-B25))</f>
        <v>139</v>
      </c>
    </row>
    <row r="26" spans="1:8" x14ac:dyDescent="0.25">
      <c r="B26" s="3">
        <f>C25+1</f>
        <v>2041</v>
      </c>
      <c r="C26" s="3">
        <v>5400</v>
      </c>
      <c r="D26" s="7">
        <v>0.5</v>
      </c>
      <c r="E26" s="8">
        <f>MAX(0,D26*(MIN($D$6,B27)-B26))</f>
        <v>0</v>
      </c>
    </row>
    <row r="27" spans="1:8" ht="15" hidden="1" customHeight="1" x14ac:dyDescent="0.25">
      <c r="B27" s="3">
        <f>C26+1</f>
        <v>5401</v>
      </c>
      <c r="C27" s="3">
        <v>8000</v>
      </c>
      <c r="D27" s="7">
        <v>0.1</v>
      </c>
      <c r="E27" s="9" t="e">
        <f>MAX(0,D27*(MIN($D$6,#REF!)-B27))</f>
        <v>#REF!</v>
      </c>
    </row>
    <row r="28" spans="1:8" x14ac:dyDescent="0.25">
      <c r="D28" s="4" t="s">
        <v>9</v>
      </c>
      <c r="E28" s="17">
        <f>SUM(E24:E26)</f>
        <v>859</v>
      </c>
    </row>
  </sheetData>
  <mergeCells count="7">
    <mergeCell ref="B19:C19"/>
    <mergeCell ref="B20:C20"/>
    <mergeCell ref="B21:C21"/>
    <mergeCell ref="B22:C22"/>
    <mergeCell ref="B1:H2"/>
    <mergeCell ref="B4:C4"/>
    <mergeCell ref="B6:C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F0C02293BE1CE4DAEDA7E326723E7C1" ma:contentTypeVersion="11" ma:contentTypeDescription="Crée un document." ma:contentTypeScope="" ma:versionID="096a2280085ace3d48b17d61f437262e">
  <xsd:schema xmlns:xsd="http://www.w3.org/2001/XMLSchema" xmlns:xs="http://www.w3.org/2001/XMLSchema" xmlns:p="http://schemas.microsoft.com/office/2006/metadata/properties" xmlns:ns1="http://schemas.microsoft.com/sharepoint/v3" xmlns:ns2="27cb0cf5-2b9a-4012-aeaf-3b6459675682" xmlns:ns3="ecd21905-d2dc-4fc2-a9b6-8901ff4663b9" targetNamespace="http://schemas.microsoft.com/office/2006/metadata/properties" ma:root="true" ma:fieldsID="95e4681503dc0723cd9aa3fd275bf7f3" ns1:_="" ns2:_="" ns3:_="">
    <xsd:import namespace="http://schemas.microsoft.com/sharepoint/v3"/>
    <xsd:import namespace="27cb0cf5-2b9a-4012-aeaf-3b6459675682"/>
    <xsd:import namespace="ecd21905-d2dc-4fc2-a9b6-8901ff4663b9"/>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9"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7cb0cf5-2b9a-4012-aeaf-3b645967568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cd21905-d2dc-4fc2-a9b6-8901ff4663b9"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4935EE-76D7-4D6F-9F58-211029E2FED8}">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cd21905-d2dc-4fc2-a9b6-8901ff4663b9"/>
    <ds:schemaRef ds:uri="http://purl.org/dc/elements/1.1/"/>
    <ds:schemaRef ds:uri="http://schemas.microsoft.com/office/2006/metadata/properties"/>
    <ds:schemaRef ds:uri="27cb0cf5-2b9a-4012-aeaf-3b6459675682"/>
    <ds:schemaRef ds:uri="http://www.w3.org/XML/1998/namespace"/>
    <ds:schemaRef ds:uri="http://purl.org/dc/dcmitype/"/>
  </ds:schemaRefs>
</ds:datastoreItem>
</file>

<file path=customXml/itemProps2.xml><?xml version="1.0" encoding="utf-8"?>
<ds:datastoreItem xmlns:ds="http://schemas.openxmlformats.org/officeDocument/2006/customXml" ds:itemID="{52C586DF-DCD2-4291-956C-E3A58616436D}">
  <ds:schemaRefs>
    <ds:schemaRef ds:uri="http://schemas.microsoft.com/sharepoint/v3/contenttype/forms"/>
  </ds:schemaRefs>
</ds:datastoreItem>
</file>

<file path=customXml/itemProps3.xml><?xml version="1.0" encoding="utf-8"?>
<ds:datastoreItem xmlns:ds="http://schemas.openxmlformats.org/officeDocument/2006/customXml" ds:itemID="{0E400B8A-BBE0-4BFF-A909-A1B43FBC9D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7cb0cf5-2b9a-4012-aeaf-3b6459675682"/>
    <ds:schemaRef ds:uri="ecd21905-d2dc-4fc2-a9b6-8901ff4663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Simulateur</vt:lpstr>
      <vt:lpstr>Simulateur détaillé</vt:lpstr>
      <vt:lpstr>Simulateur Light 2</vt:lpstr>
    </vt:vector>
  </TitlesOfParts>
  <Company>GCETech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A3855645</dc:creator>
  <cp:lastModifiedBy>MELLE, Frederic</cp:lastModifiedBy>
  <dcterms:created xsi:type="dcterms:W3CDTF">2011-10-06T11:24:24Z</dcterms:created>
  <dcterms:modified xsi:type="dcterms:W3CDTF">2022-03-23T14:47:20Z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9934039-ae21-42ab-8848-d62b6328cef8_Enabled">
    <vt:lpwstr>true</vt:lpwstr>
  </property>
  <property fmtid="{D5CDD505-2E9C-101B-9397-08002B2CF9AE}" pid="3" name="MSIP_Label_59934039-ae21-42ab-8848-d62b6328cef8_SetDate">
    <vt:lpwstr>2022-03-21T08:25:05Z</vt:lpwstr>
  </property>
  <property fmtid="{D5CDD505-2E9C-101B-9397-08002B2CF9AE}" pid="4" name="MSIP_Label_59934039-ae21-42ab-8848-d62b6328cef8_Method">
    <vt:lpwstr>Standard</vt:lpwstr>
  </property>
  <property fmtid="{D5CDD505-2E9C-101B-9397-08002B2CF9AE}" pid="5" name="MSIP_Label_59934039-ae21-42ab-8848-d62b6328cef8_Name">
    <vt:lpwstr>LBL_05</vt:lpwstr>
  </property>
  <property fmtid="{D5CDD505-2E9C-101B-9397-08002B2CF9AE}" pid="6" name="MSIP_Label_59934039-ae21-42ab-8848-d62b6328cef8_SiteId">
    <vt:lpwstr>61ed2b68-f880-49d7-bbc9-9a645e9dcf7c</vt:lpwstr>
  </property>
  <property fmtid="{D5CDD505-2E9C-101B-9397-08002B2CF9AE}" pid="7" name="MSIP_Label_59934039-ae21-42ab-8848-d62b6328cef8_ActionId">
    <vt:lpwstr>b49de674-83fe-4b81-802f-439645075544</vt:lpwstr>
  </property>
  <property fmtid="{D5CDD505-2E9C-101B-9397-08002B2CF9AE}" pid="8" name="MSIP_Label_59934039-ae21-42ab-8848-d62b6328cef8_ContentBits">
    <vt:lpwstr>0</vt:lpwstr>
  </property>
  <property fmtid="{D5CDD505-2E9C-101B-9397-08002B2CF9AE}" pid="9" name="ContentTypeId">
    <vt:lpwstr>0x010100CF0C02293BE1CE4DAEDA7E326723E7C1</vt:lpwstr>
  </property>
</Properties>
</file>